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8835"/>
  </bookViews>
  <sheets>
    <sheet name="Presupuesto familiar" sheetId="1" r:id="rId1"/>
  </sheets>
  <definedNames>
    <definedName name="PresupuestoAnual">'Presupuesto familiar'!#REF!</definedName>
    <definedName name="_xlnm.Print_Titles" localSheetId="0">'Presupuesto familiar'!$11:$11</definedName>
  </definedNames>
  <calcPr calcId="152511"/>
</workbook>
</file>

<file path=xl/calcChain.xml><?xml version="1.0" encoding="utf-8"?>
<calcChain xmlns="http://schemas.openxmlformats.org/spreadsheetml/2006/main">
  <c r="I26" i="1" l="1"/>
  <c r="D26" i="1"/>
  <c r="E26" i="1"/>
  <c r="F26" i="1"/>
  <c r="G26" i="1"/>
  <c r="H26" i="1"/>
  <c r="J26" i="1"/>
  <c r="K26" i="1"/>
  <c r="L26" i="1"/>
  <c r="M26" i="1"/>
  <c r="N26" i="1"/>
  <c r="D9" i="1"/>
  <c r="E9" i="1"/>
  <c r="F9" i="1"/>
  <c r="G9" i="1"/>
  <c r="H9" i="1"/>
  <c r="I9" i="1"/>
  <c r="J9" i="1"/>
  <c r="K9" i="1"/>
  <c r="L9" i="1"/>
  <c r="M9" i="1"/>
  <c r="N9" i="1"/>
  <c r="H29" i="1" l="1"/>
  <c r="M29" i="1"/>
  <c r="D29" i="1"/>
  <c r="L29" i="1"/>
  <c r="I29" i="1"/>
  <c r="G29" i="1"/>
  <c r="K29" i="1"/>
  <c r="F29" i="1"/>
  <c r="N29" i="1"/>
  <c r="J29" i="1"/>
  <c r="E29" i="1"/>
  <c r="O26" i="1" l="1"/>
  <c r="C26" i="1"/>
  <c r="O9" i="1"/>
  <c r="O29" i="1" l="1"/>
  <c r="C9" i="1"/>
  <c r="C29" i="1" s="1"/>
</calcChain>
</file>

<file path=xl/sharedStrings.xml><?xml version="1.0" encoding="utf-8"?>
<sst xmlns="http://schemas.openxmlformats.org/spreadsheetml/2006/main" count="67" uniqueCount="39">
  <si>
    <t>Vivienda</t>
  </si>
  <si>
    <t>Seguros</t>
  </si>
  <si>
    <t>Electricidad</t>
  </si>
  <si>
    <t>Agua</t>
  </si>
  <si>
    <t>Gas</t>
  </si>
  <si>
    <t>Matrícula</t>
  </si>
  <si>
    <t>TV por cable</t>
  </si>
  <si>
    <t>Internet</t>
  </si>
  <si>
    <t>Entretenimiento</t>
  </si>
  <si>
    <t>Otros ingresos</t>
  </si>
  <si>
    <t>Teléfono particular</t>
  </si>
  <si>
    <t>Teléfono móvil</t>
  </si>
  <si>
    <t>Ahorros</t>
  </si>
  <si>
    <t>EFECTIVO DISPONIBLE</t>
  </si>
  <si>
    <t>ENE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</si>
  <si>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</si>
  <si>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</si>
  <si>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</si>
  <si>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</si>
  <si>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</si>
  <si>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</si>
  <si>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</si>
  <si>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</si>
  <si>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</si>
  <si>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</si>
  <si>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TENDENCIA</t>
  </si>
  <si>
    <t>MAR</t>
  </si>
  <si>
    <t>TIPO DE INGRESOS</t>
  </si>
  <si>
    <t>GASTOS</t>
  </si>
  <si>
    <t>TOTAL DE GASTOS</t>
  </si>
  <si>
    <t>TOTAL DE INGRESOS</t>
  </si>
  <si>
    <t>TOTAL ANUAL</t>
  </si>
  <si>
    <t>SUELDO</t>
  </si>
  <si>
    <t>Alimentación</t>
  </si>
  <si>
    <t>Mantenimiento vehículo</t>
  </si>
  <si>
    <t>DISPONIBLE D.G.</t>
  </si>
  <si>
    <t>EJEMPLO PRESUPUESTO FAMILIAR</t>
  </si>
  <si>
    <t>AÑO: 2016</t>
  </si>
  <si>
    <t>PENSION (Jubilados)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</si>
</sst>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4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b/>
      <sz val="22"/>
      <color theme="0" tint="-0.34998626667073579"/>
      <name val="Bookman Old Style"/>
      <family val="2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b/>
      <sz val="11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condense/>
      <extend/>
      <outline/>
      <shadow/>
      <sz val="10"/>
      <color theme="0" tint="-0.34998626667073579"/>
      <name val="Arial"/>
      <family val="2"/>
      <scheme val="minor"/>
    </font>
    <font>
      <u/>
      <sz val="10"/>
      <color theme="0" tint="-0.34998626667073579"/>
      <name val="Arial"/>
      <family val="2"/>
      <scheme val="minor"/>
    </font>
    <font>
      <sz val="10"/>
      <color theme="0" tint="-0.34998626667073579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22"/>
      <color rgb="FF00B050"/>
      <name val="Bookman Old Style"/>
      <family val="2"/>
      <scheme val="major"/>
    </font>
    <font>
      <b/>
      <sz val="14"/>
      <color rgb="FF92D050"/>
      <name val="Bookman Old Style"/>
      <family val="1"/>
      <scheme val="major"/>
    </font>
    <font>
      <b/>
      <sz val="22"/>
      <color rgb="FF007635"/>
      <name val="Bookman Old Style"/>
      <family val="2"/>
      <scheme val="major"/>
    </font>
    <font>
      <b/>
      <sz val="10.5"/>
      <color rgb="FF007635"/>
      <name val="Bookman Old Style"/>
      <family val="1"/>
      <scheme val="major"/>
    </font>
    <font>
      <b/>
      <sz val="10"/>
      <color rgb="FF007635"/>
      <name val="Arial"/>
      <scheme val="minor"/>
    </font>
    <font>
      <b/>
      <sz val="10"/>
      <color rgb="FF92D050"/>
      <name val="Arial"/>
      <scheme val="minor"/>
    </font>
    <font>
      <sz val="10"/>
      <color rgb="FF92D050"/>
      <name val="Arial"/>
      <scheme val="minor"/>
    </font>
    <font>
      <sz val="10"/>
      <color rgb="FF007635"/>
      <name val="Arial"/>
      <scheme val="minor"/>
    </font>
    <font>
      <b/>
      <condense/>
      <extend/>
      <outline/>
      <shadow/>
      <sz val="10"/>
      <color rgb="FF92D050"/>
      <name val="Arial"/>
      <scheme val="minor"/>
    </font>
    <font>
      <u/>
      <sz val="10"/>
      <color rgb="FF92D050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44" fontId="11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1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1" applyAlignment="1">
      <alignment vertical="center"/>
    </xf>
    <xf numFmtId="0" fontId="4" fillId="0" borderId="0" xfId="1" applyFill="1" applyBorder="1" applyAlignment="1">
      <alignment horizontal="right" vertical="center"/>
    </xf>
    <xf numFmtId="0" fontId="7" fillId="0" borderId="0" xfId="2" applyFont="1" applyFill="1"/>
    <xf numFmtId="0" fontId="8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44" fontId="0" fillId="0" borderId="0" xfId="8" applyFont="1" applyFill="1" applyBorder="1" applyAlignment="1">
      <alignment vertical="center"/>
    </xf>
    <xf numFmtId="44" fontId="9" fillId="0" borderId="0" xfId="8" applyFont="1" applyFill="1" applyAlignment="1">
      <alignment vertical="center"/>
    </xf>
    <xf numFmtId="0" fontId="12" fillId="3" borderId="0" xfId="9" applyBorder="1" applyAlignment="1">
      <alignment horizontal="left" vertical="center" indent="1"/>
    </xf>
    <xf numFmtId="0" fontId="13" fillId="4" borderId="0" xfId="0" applyFont="1" applyFill="1" applyBorder="1" applyAlignment="1">
      <alignment horizontal="left" vertical="center" indent="1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44" fontId="19" fillId="0" borderId="0" xfId="0" applyNumberFormat="1" applyFont="1" applyAlignment="1">
      <alignment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left" vertical="center" indent="1"/>
    </xf>
    <xf numFmtId="44" fontId="22" fillId="0" borderId="0" xfId="0" applyNumberFormat="1" applyFont="1" applyFill="1" applyAlignment="1">
      <alignment vertical="center"/>
    </xf>
    <xf numFmtId="0" fontId="23" fillId="0" borderId="0" xfId="0" applyFont="1" applyFill="1" applyBorder="1">
      <alignment vertical="center"/>
    </xf>
  </cellXfs>
  <cellStyles count="10">
    <cellStyle name="20% - Énfasis1" xfId="2" builtinId="30"/>
    <cellStyle name="Encabezado 1" xfId="1" builtinId="16" customBuiltin="1"/>
    <cellStyle name="Encabezado 4" xfId="6" builtinId="19" customBuiltin="1"/>
    <cellStyle name="Énfasis4" xfId="9" builtinId="41"/>
    <cellStyle name="Moneda" xfId="8" builtinId="4"/>
    <cellStyle name="Normal" xfId="0" builtinId="0" customBuiltin="1"/>
    <cellStyle name="Título" xfId="3" builtinId="15" customBuiltin="1"/>
    <cellStyle name="Título 2" xfId="4" builtinId="17" customBuiltin="1"/>
    <cellStyle name="Título 3" xfId="5" builtinId="18" customBuiltin="1"/>
    <cellStyle name="Total" xfId="7" builtinId="25" customBuiltin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7635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rgb="FF92D050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0"/>
        <color rgb="FF92D050"/>
        <name val="Arial"/>
        <scheme val="minor"/>
      </font>
      <numFmt numFmtId="34" formatCode="_(&quot;$&quot;\ * #,##0.00_);_(&quot;$&quot;\ * \(#,##0.00\);_(&quot;$&quot;\ 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635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rgb="FF007635"/>
        <name val="Bookman Old Style"/>
        <scheme val="major"/>
      </font>
    </dxf>
    <dxf>
      <font>
        <strike val="0"/>
        <outline val="0"/>
        <shadow val="0"/>
        <u val="none"/>
        <vertAlign val="baseline"/>
        <sz val="10"/>
        <color rgb="FF92D050"/>
        <name val="Arial"/>
        <scheme val="minor"/>
      </font>
    </dxf>
    <dxf>
      <font>
        <strike val="0"/>
        <outline val="0"/>
        <shadow val="0"/>
        <u val="none"/>
        <vertAlign val="baseline"/>
        <sz val="10.5"/>
        <color rgb="FF007635"/>
        <name val="Bookman Old Style"/>
        <scheme val="major"/>
      </font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4" defaultTableStyle="Family Budget Cash Available 3" defaultPivotStyle="PivotStyleMedium4">
    <tableStyle name="Estilo de tabla 1" pivot="0" count="0"/>
    <tableStyle name="Family Budget Cash Available" pivot="0" count="6">
      <tableStyleElement type="wholeTable" dxfId="82"/>
      <tableStyleElement type="headerRow" dxfId="81"/>
      <tableStyleElement type="totalRow" dxfId="80"/>
      <tableStyleElement type="firstColumn" dxfId="79"/>
      <tableStyleElement type="firstHeaderCell" dxfId="78"/>
      <tableStyleElement type="firstTotalCell" dxfId="77"/>
    </tableStyle>
    <tableStyle name="Family Budget Cash Available 2" pivot="0" count="6">
      <tableStyleElement type="wholeTable" dxfId="76"/>
      <tableStyleElement type="headerRow" dxfId="75"/>
      <tableStyleElement type="totalRow" dxfId="74"/>
      <tableStyleElement type="firstColumn" dxfId="73"/>
      <tableStyleElement type="firstHeaderCell" dxfId="72"/>
      <tableStyleElement type="firstTotalCell" dxfId="71"/>
    </tableStyle>
    <tableStyle name="Family Budget Cash Available 3" pivot="0" count="6">
      <tableStyleElement type="wholeTable" dxfId="70"/>
      <tableStyleElement type="headerRow" dxfId="69"/>
      <tableStyleElement type="totalRow" dxfId="68"/>
      <tableStyleElement type="firstColumn" dxfId="67"/>
      <tableStyleElement type="firstHeaderCell" dxfId="66"/>
      <tableStyleElement type="firstTotalCell" dxfId="65"/>
    </tableStyle>
  </tableStyles>
  <colors>
    <mruColors>
      <color rgb="FF0076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40494</xdr:colOff>
      <xdr:row>0</xdr:row>
      <xdr:rowOff>158750</xdr:rowOff>
    </xdr:from>
    <xdr:to>
      <xdr:col>15</xdr:col>
      <xdr:colOff>867833</xdr:colOff>
      <xdr:row>3</xdr:row>
      <xdr:rowOff>58737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411" y="158750"/>
          <a:ext cx="2965173" cy="8524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_Ingresos" displayName="tbl_Ingresos" ref="B5:P9" totalsRowCount="1" headerRowDxfId="64" totalsRowDxfId="63">
  <tableColumns count="15">
    <tableColumn id="1" name="TIPO DE INGRESOS" totalsRowLabel="TOTAL DE INGRESOS" totalsRowDxfId="14" dataCellStyle="Énfasis4"/>
    <tableColumn id="2" name="ENE" totalsRowFunction="sum" totalsRowDxfId="13" dataCellStyle="Moneda"/>
    <tableColumn id="3" name="FEB" totalsRowFunction="sum" dataDxfId="33" totalsRowDxfId="12" dataCellStyle="Moneda"/>
    <tableColumn id="4" name="MAR" totalsRowFunction="sum" dataDxfId="32" totalsRowDxfId="11" dataCellStyle="Moneda"/>
    <tableColumn id="5" name="ABR" totalsRowFunction="sum" totalsRowDxfId="10" dataCellStyle="Moneda"/>
    <tableColumn id="6" name="MAY" totalsRowFunction="sum" totalsRowDxfId="9" dataCellStyle="Moneda"/>
    <tableColumn id="7" name="JUN" totalsRowFunction="sum" totalsRowDxfId="8" dataCellStyle="Moneda"/>
    <tableColumn id="8" name="JUL" totalsRowFunction="sum" totalsRowDxfId="7" dataCellStyle="Moneda"/>
    <tableColumn id="9" name="AGO" totalsRowFunction="sum" totalsRowDxfId="6" dataCellStyle="Moneda"/>
    <tableColumn id="10" name="SEP" totalsRowFunction="sum" totalsRowDxfId="5" dataCellStyle="Moneda"/>
    <tableColumn id="11" name="OCT" totalsRowFunction="sum" totalsRowDxfId="4" dataCellStyle="Moneda"/>
    <tableColumn id="12" name="NOV" totalsRowFunction="sum" totalsRowDxfId="3" dataCellStyle="Moneda"/>
    <tableColumn id="13" name="DIC" totalsRowFunction="sum" totalsRowDxfId="2" dataCellStyle="Moneda"/>
    <tableColumn id="14" name="TOTAL ANUAL" totalsRowFunction="sum" totalsRowDxfId="1" dataCellStyle="Moneda"/>
    <tableColumn id="15" name="TENDENCIA" totalsRowDxfId="0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Ingresos mensuales" altTextSummary="Resumen de los ingresos por tipo para cada mes calendario"/>
    </ext>
  </extLst>
</table>
</file>

<file path=xl/tables/table2.xml><?xml version="1.0" encoding="utf-8"?>
<table xmlns="http://schemas.openxmlformats.org/spreadsheetml/2006/main" id="2" name="tbl_Gastos" displayName="tbl_Gastos" ref="B11:P26" totalsRowCount="1" headerRowDxfId="62">
  <tableColumns count="15">
    <tableColumn id="1" name="GASTOS" totalsRowLabel="TOTAL DE GASTOS" totalsRowDxfId="29"/>
    <tableColumn id="2" name="ENE" totalsRowFunction="sum" totalsRowDxfId="28" dataCellStyle="Moneda"/>
    <tableColumn id="3" name="FEB" totalsRowFunction="sum" dataDxfId="31" totalsRowDxfId="27" dataCellStyle="Moneda"/>
    <tableColumn id="4" name="MAR" totalsRowFunction="sum" dataDxfId="30" totalsRowDxfId="26" dataCellStyle="Moneda"/>
    <tableColumn id="5" name="ABR" totalsRowFunction="sum" totalsRowDxfId="25" dataCellStyle="Moneda"/>
    <tableColumn id="6" name="MAY" totalsRowFunction="sum" totalsRowDxfId="24" dataCellStyle="Moneda"/>
    <tableColumn id="7" name="JUN" totalsRowFunction="sum" totalsRowDxfId="23" dataCellStyle="Moneda"/>
    <tableColumn id="8" name="JUL" totalsRowFunction="sum" totalsRowDxfId="22" dataCellStyle="Moneda"/>
    <tableColumn id="9" name="AGO" totalsRowFunction="sum" totalsRowDxfId="21" dataCellStyle="Moneda"/>
    <tableColumn id="10" name="SEP" totalsRowFunction="sum" totalsRowDxfId="20" dataCellStyle="Moneda"/>
    <tableColumn id="11" name="OCT" totalsRowFunction="sum" totalsRowDxfId="19" dataCellStyle="Moneda"/>
    <tableColumn id="12" name="NOV" totalsRowFunction="sum" totalsRowDxfId="18" dataCellStyle="Moneda"/>
    <tableColumn id="13" name="DIC" totalsRowFunction="sum" totalsRowDxfId="17" dataCellStyle="Moneda"/>
    <tableColumn id="14" name="TOTAL ANUAL" totalsRowFunction="sum" totalsRowDxfId="16" dataCellStyle="Moneda"/>
    <tableColumn id="15" name="TENDENCIA" totalsRowDxfId="15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Gastos mensuales" altTextSummary="Resumen de gastos para cada mes calendario."/>
    </ext>
  </extLst>
</table>
</file>

<file path=xl/tables/table3.xml><?xml version="1.0" encoding="utf-8"?>
<table xmlns="http://schemas.openxmlformats.org/spreadsheetml/2006/main" id="4" name="tbl_EfectivoDisponible5" displayName="tbl_EfectivoDisponible5" ref="B28:P29">
  <tableColumns count="15">
    <tableColumn id="1" name="EFECTIVO DISPONIBLE" totalsRowLabel="Total" dataDxfId="61" totalsRowDxfId="60"/>
    <tableColumn id="2" name="ENE" totalsRowDxfId="59" dataCellStyle="Moneda">
      <calculatedColumnFormula>tbl_Ingresos[[#Totals],[ENE]]-tbl_Gastos[[#Totals],[ENE]]</calculatedColumnFormula>
    </tableColumn>
    <tableColumn id="3" name="FEB" dataDxfId="58" totalsRowDxfId="57" dataCellStyle="Moneda">
      <calculatedColumnFormula>tbl_Ingresos[[#Totals],[FEB]]-tbl_Gastos[[#Totals],[FEB]]</calculatedColumnFormula>
    </tableColumn>
    <tableColumn id="4" name="MAR" dataDxfId="56" totalsRowDxfId="55" dataCellStyle="Moneda">
      <calculatedColumnFormula>tbl_Ingresos[[#Totals],[MAR]]-tbl_Gastos[[#Totals],[MAR]]</calculatedColumnFormula>
    </tableColumn>
    <tableColumn id="5" name="ABR" dataDxfId="54" totalsRowDxfId="53" dataCellStyle="Moneda">
      <calculatedColumnFormula>tbl_Ingresos[[#Totals],[ABR]]-tbl_Gastos[[#Totals],[ABR]]</calculatedColumnFormula>
    </tableColumn>
    <tableColumn id="6" name="MAY" dataDxfId="52" totalsRowDxfId="51" dataCellStyle="Moneda">
      <calculatedColumnFormula>tbl_Ingresos[[#Totals],[MAY]]-tbl_Gastos[[#Totals],[MAY]]</calculatedColumnFormula>
    </tableColumn>
    <tableColumn id="7" name="JUN" dataDxfId="50" totalsRowDxfId="49" dataCellStyle="Moneda">
      <calculatedColumnFormula>tbl_Ingresos[[#Totals],[JUN]]-tbl_Gastos[[#Totals],[JUN]]</calculatedColumnFormula>
    </tableColumn>
    <tableColumn id="8" name="JUL" dataDxfId="48" totalsRowDxfId="47" dataCellStyle="Moneda">
      <calculatedColumnFormula>tbl_Ingresos[[#Totals],[JUL]]-tbl_Gastos[[#Totals],[JUL]]</calculatedColumnFormula>
    </tableColumn>
    <tableColumn id="9" name="AGO" dataDxfId="46" totalsRowDxfId="45" dataCellStyle="Moneda">
      <calculatedColumnFormula>tbl_Ingresos[[#Totals],[AGO]]-tbl_Gastos[[#Totals],[AGO]]</calculatedColumnFormula>
    </tableColumn>
    <tableColumn id="10" name="SEP" dataDxfId="44" totalsRowDxfId="43" dataCellStyle="Moneda">
      <calculatedColumnFormula>tbl_Ingresos[[#Totals],[SEP]]-tbl_Gastos[[#Totals],[SEP]]</calculatedColumnFormula>
    </tableColumn>
    <tableColumn id="11" name="OCT" dataDxfId="42" totalsRowDxfId="41" dataCellStyle="Moneda">
      <calculatedColumnFormula>tbl_Ingresos[[#Totals],[OCT]]-tbl_Gastos[[#Totals],[OCT]]</calculatedColumnFormula>
    </tableColumn>
    <tableColumn id="12" name="NOV" dataDxfId="40" totalsRowDxfId="39" dataCellStyle="Moneda">
      <calculatedColumnFormula>tbl_Ingresos[[#Totals],[NOV]]-tbl_Gastos[[#Totals],[NOV]]</calculatedColumnFormula>
    </tableColumn>
    <tableColumn id="13" name="DIC" dataDxfId="38" totalsRowDxfId="37" dataCellStyle="Moneda">
      <calculatedColumnFormula>tbl_Ingresos[[#Totals],[DIC]]-tbl_Gastos[[#Totals],[DIC]]</calculatedColumnFormula>
    </tableColumn>
    <tableColumn id="14" name="TOTAL ANUAL" dataDxfId="36" totalsRowDxfId="35" dataCellStyle="Moneda">
      <calculatedColumnFormula>tbl_Ingresos[[#Totals],[TOTAL ANUAL]]-tbl_Gastos[[#Totals],[TOTAL ANUAL]]</calculatedColumnFormula>
    </tableColumn>
    <tableColumn id="15" name="TENDENCIA" totalsRowFunction="count" dataDxfId="34" dataCellStyle="20% - Énfasis1"/>
  </tableColumns>
  <tableStyleInfo name="TableStyleMedium12" showFirstColumn="1" showLastColumn="0" showRowStripes="1" showColumnStripes="0"/>
  <extLst>
    <ext xmlns:x14="http://schemas.microsoft.com/office/spreadsheetml/2009/9/main" uri="{504A1905-F514-4f6f-8877-14C23A59335A}">
      <x14:table altText="EFECTIVO MENSUAL DISPONIBLE" altTextSummary="Proporciona un resumen del efectivo disponible (ingresos menos gastos) para cada mes calendario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30"/>
  <sheetViews>
    <sheetView showGridLines="0" tabSelected="1" topLeftCell="B1" zoomScale="90" zoomScaleNormal="90" workbookViewId="0">
      <selection activeCell="I18" sqref="I18"/>
    </sheetView>
  </sheetViews>
  <sheetFormatPr baseColWidth="10" defaultColWidth="9.140625" defaultRowHeight="21" customHeight="1" x14ac:dyDescent="0.2"/>
  <cols>
    <col min="1" max="1" width="1.42578125" style="2" customWidth="1"/>
    <col min="2" max="2" width="27.42578125" style="2" customWidth="1"/>
    <col min="3" max="5" width="16" style="2" bestFit="1" customWidth="1"/>
    <col min="6" max="14" width="15.42578125" style="2" bestFit="1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22"/>
      <c r="C1" s="22"/>
      <c r="D1" s="22"/>
      <c r="E1" s="22"/>
      <c r="F1" s="22"/>
      <c r="M1" s="1"/>
      <c r="N1"/>
      <c r="O1"/>
      <c r="P1"/>
    </row>
    <row r="2" spans="1:16" ht="21" customHeight="1" x14ac:dyDescent="0.4">
      <c r="A2" s="1"/>
      <c r="B2" s="24" t="s">
        <v>36</v>
      </c>
      <c r="C2" s="24"/>
      <c r="D2" s="24"/>
      <c r="E2" s="24"/>
      <c r="F2" s="24"/>
      <c r="L2" s="1"/>
      <c r="M2" s="1"/>
      <c r="N2"/>
    </row>
    <row r="3" spans="1:16" ht="21" customHeight="1" x14ac:dyDescent="0.25">
      <c r="A3" s="1"/>
      <c r="B3" s="23" t="s">
        <v>37</v>
      </c>
      <c r="C3" s="23"/>
      <c r="D3" s="23"/>
      <c r="E3" s="23"/>
      <c r="F3" s="23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1" customHeight="1" x14ac:dyDescent="0.25">
      <c r="A4" s="1"/>
      <c r="B4" s="23"/>
      <c r="C4" s="23"/>
      <c r="D4" s="23"/>
      <c r="E4" s="23"/>
      <c r="F4" s="23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1" customHeight="1" x14ac:dyDescent="0.2">
      <c r="A5" s="1"/>
      <c r="B5" s="19" t="s">
        <v>27</v>
      </c>
      <c r="C5" s="20" t="s">
        <v>14</v>
      </c>
      <c r="D5" s="20" t="s">
        <v>15</v>
      </c>
      <c r="E5" s="20" t="s">
        <v>26</v>
      </c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0" t="s">
        <v>21</v>
      </c>
      <c r="L5" s="20" t="s">
        <v>22</v>
      </c>
      <c r="M5" s="20" t="s">
        <v>23</v>
      </c>
      <c r="N5" s="20" t="s">
        <v>24</v>
      </c>
      <c r="O5" s="20" t="s">
        <v>31</v>
      </c>
      <c r="P5" s="20" t="s">
        <v>25</v>
      </c>
    </row>
    <row r="6" spans="1:16" s="5" customFormat="1" ht="21" customHeight="1" x14ac:dyDescent="0.2">
      <c r="A6" s="3"/>
      <c r="B6" s="17" t="s">
        <v>32</v>
      </c>
      <c r="C6" s="15">
        <v>1200000</v>
      </c>
      <c r="D6" s="15">
        <v>1200000</v>
      </c>
      <c r="E6" s="15">
        <v>1200000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6"/>
    </row>
    <row r="7" spans="1:16" s="4" customFormat="1" ht="21" customHeight="1" x14ac:dyDescent="0.2">
      <c r="B7" s="17" t="s">
        <v>38</v>
      </c>
      <c r="C7" s="15">
        <v>600000</v>
      </c>
      <c r="D7" s="15">
        <v>600000</v>
      </c>
      <c r="E7" s="15">
        <v>600000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6"/>
    </row>
    <row r="8" spans="1:16" s="5" customFormat="1" ht="21" customHeight="1" x14ac:dyDescent="0.2">
      <c r="A8" s="3"/>
      <c r="B8" s="17" t="s">
        <v>9</v>
      </c>
      <c r="C8" s="15">
        <v>300000</v>
      </c>
      <c r="D8" s="15">
        <v>300000</v>
      </c>
      <c r="E8" s="15">
        <v>300000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6"/>
    </row>
    <row r="9" spans="1:16" s="12" customFormat="1" ht="26.25" customHeight="1" x14ac:dyDescent="0.25">
      <c r="A9" s="11"/>
      <c r="B9" s="25" t="s">
        <v>30</v>
      </c>
      <c r="C9" s="26">
        <f>SUBTOTAL(109,tbl_Ingresos[ENE])</f>
        <v>2100000</v>
      </c>
      <c r="D9" s="26">
        <f>SUBTOTAL(109,tbl_Ingresos[FEB])</f>
        <v>2100000</v>
      </c>
      <c r="E9" s="26">
        <f>SUBTOTAL(109,tbl_Ingresos[MAR])</f>
        <v>2100000</v>
      </c>
      <c r="F9" s="26">
        <f>SUBTOTAL(109,tbl_Ingresos[ABR])</f>
        <v>0</v>
      </c>
      <c r="G9" s="26">
        <f>SUBTOTAL(109,tbl_Ingresos[MAY])</f>
        <v>0</v>
      </c>
      <c r="H9" s="26">
        <f>SUBTOTAL(109,tbl_Ingresos[JUN])</f>
        <v>0</v>
      </c>
      <c r="I9" s="26">
        <f>SUBTOTAL(109,tbl_Ingresos[JUL])</f>
        <v>0</v>
      </c>
      <c r="J9" s="26">
        <f>SUBTOTAL(109,tbl_Ingresos[AGO])</f>
        <v>0</v>
      </c>
      <c r="K9" s="26">
        <f>SUBTOTAL(109,tbl_Ingresos[SEP])</f>
        <v>0</v>
      </c>
      <c r="L9" s="26">
        <f>SUBTOTAL(109,tbl_Ingresos[OCT])</f>
        <v>0</v>
      </c>
      <c r="M9" s="26">
        <f>SUBTOTAL(109,tbl_Ingresos[NOV])</f>
        <v>0</v>
      </c>
      <c r="N9" s="26">
        <f>SUBTOTAL(109,tbl_Ingresos[DIC])</f>
        <v>0</v>
      </c>
      <c r="O9" s="26">
        <f>SUBTOTAL(109,tbl_Ingresos[TOTAL ANUAL])</f>
        <v>0</v>
      </c>
      <c r="P9" s="27"/>
    </row>
    <row r="10" spans="1:16" ht="21" customHeight="1" x14ac:dyDescent="0.2">
      <c r="A10" s="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1" customHeight="1" x14ac:dyDescent="0.2">
      <c r="A11" s="1"/>
      <c r="B11" s="19" t="s">
        <v>28</v>
      </c>
      <c r="C11" s="20" t="s">
        <v>14</v>
      </c>
      <c r="D11" s="20" t="s">
        <v>15</v>
      </c>
      <c r="E11" s="20" t="s">
        <v>26</v>
      </c>
      <c r="F11" s="20" t="s">
        <v>16</v>
      </c>
      <c r="G11" s="20" t="s">
        <v>17</v>
      </c>
      <c r="H11" s="20" t="s">
        <v>18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31</v>
      </c>
      <c r="P11" s="20" t="s">
        <v>25</v>
      </c>
    </row>
    <row r="12" spans="1:16" ht="21" customHeight="1" x14ac:dyDescent="0.2">
      <c r="A12" s="1"/>
      <c r="B12" s="18" t="s">
        <v>0</v>
      </c>
      <c r="C12" s="15">
        <v>380000</v>
      </c>
      <c r="D12" s="15">
        <v>380000</v>
      </c>
      <c r="E12" s="15">
        <v>380000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8"/>
    </row>
    <row r="13" spans="1:16" ht="21" customHeight="1" x14ac:dyDescent="0.2">
      <c r="A13" s="1"/>
      <c r="B13" s="18" t="s">
        <v>33</v>
      </c>
      <c r="C13" s="15">
        <v>300000</v>
      </c>
      <c r="D13" s="15">
        <v>300000</v>
      </c>
      <c r="E13" s="15">
        <v>300000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8"/>
    </row>
    <row r="14" spans="1:16" ht="21" customHeight="1" x14ac:dyDescent="0.2">
      <c r="A14" s="1"/>
      <c r="B14" s="18" t="s">
        <v>34</v>
      </c>
      <c r="C14" s="15">
        <v>50000</v>
      </c>
      <c r="D14" s="15">
        <v>50000</v>
      </c>
      <c r="E14" s="15">
        <v>50000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8"/>
    </row>
    <row r="15" spans="1:16" ht="21" customHeight="1" x14ac:dyDescent="0.2">
      <c r="A15" s="1"/>
      <c r="B15" s="18" t="s">
        <v>1</v>
      </c>
      <c r="C15" s="15">
        <v>350000</v>
      </c>
      <c r="D15" s="15">
        <v>350000</v>
      </c>
      <c r="E15" s="15">
        <v>350000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8"/>
    </row>
    <row r="16" spans="1:16" ht="21" customHeight="1" x14ac:dyDescent="0.2">
      <c r="A16" s="1"/>
      <c r="B16" s="18" t="s">
        <v>10</v>
      </c>
      <c r="C16" s="15">
        <v>30000</v>
      </c>
      <c r="D16" s="15">
        <v>30000</v>
      </c>
      <c r="E16" s="15">
        <v>30000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8"/>
    </row>
    <row r="17" spans="1:16" ht="21" customHeight="1" x14ac:dyDescent="0.2">
      <c r="A17" s="1"/>
      <c r="B17" s="18" t="s">
        <v>11</v>
      </c>
      <c r="C17" s="15">
        <v>60000</v>
      </c>
      <c r="D17" s="15">
        <v>60000</v>
      </c>
      <c r="E17" s="15">
        <v>60000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1:16" ht="21" customHeight="1" x14ac:dyDescent="0.2">
      <c r="A18" s="1"/>
      <c r="B18" s="18" t="s">
        <v>6</v>
      </c>
      <c r="C18" s="15">
        <v>15000</v>
      </c>
      <c r="D18" s="15">
        <v>15000</v>
      </c>
      <c r="E18" s="15">
        <v>15000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8"/>
    </row>
    <row r="19" spans="1:16" ht="21" customHeight="1" x14ac:dyDescent="0.2">
      <c r="A19" s="1"/>
      <c r="B19" s="18" t="s">
        <v>7</v>
      </c>
      <c r="C19" s="15">
        <v>30000</v>
      </c>
      <c r="D19" s="15">
        <v>30000</v>
      </c>
      <c r="E19" s="15">
        <v>30000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8"/>
    </row>
    <row r="20" spans="1:16" ht="21" customHeight="1" x14ac:dyDescent="0.2">
      <c r="A20" s="1"/>
      <c r="B20" s="18" t="s">
        <v>2</v>
      </c>
      <c r="C20" s="15">
        <v>25000</v>
      </c>
      <c r="D20" s="15">
        <v>25000</v>
      </c>
      <c r="E20" s="15">
        <v>25000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8"/>
    </row>
    <row r="21" spans="1:16" ht="21" customHeight="1" x14ac:dyDescent="0.2">
      <c r="A21" s="1"/>
      <c r="B21" s="18" t="s">
        <v>3</v>
      </c>
      <c r="C21" s="15">
        <v>15000</v>
      </c>
      <c r="D21" s="15">
        <v>15000</v>
      </c>
      <c r="E21" s="15">
        <v>15000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8"/>
    </row>
    <row r="22" spans="1:16" ht="21" customHeight="1" x14ac:dyDescent="0.2">
      <c r="A22" s="1"/>
      <c r="B22" s="18" t="s">
        <v>4</v>
      </c>
      <c r="C22" s="15">
        <v>7000</v>
      </c>
      <c r="D22" s="15">
        <v>7000</v>
      </c>
      <c r="E22" s="15">
        <v>7000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8"/>
    </row>
    <row r="23" spans="1:16" ht="21" customHeight="1" x14ac:dyDescent="0.2">
      <c r="A23" s="1"/>
      <c r="B23" s="18" t="s">
        <v>8</v>
      </c>
      <c r="C23" s="15">
        <v>100000</v>
      </c>
      <c r="D23" s="15">
        <v>100000</v>
      </c>
      <c r="E23" s="15">
        <v>100000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8"/>
    </row>
    <row r="24" spans="1:16" customFormat="1" ht="21" customHeight="1" x14ac:dyDescent="0.2">
      <c r="B24" s="18" t="s">
        <v>5</v>
      </c>
      <c r="C24" s="15">
        <v>250000</v>
      </c>
      <c r="D24" s="15">
        <v>250000</v>
      </c>
      <c r="E24" s="15">
        <v>250000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8"/>
    </row>
    <row r="25" spans="1:16" ht="21" customHeight="1" x14ac:dyDescent="0.2">
      <c r="A25" s="1"/>
      <c r="B25" s="18" t="s">
        <v>12</v>
      </c>
      <c r="C25" s="15">
        <v>100000</v>
      </c>
      <c r="D25" s="15">
        <v>100000</v>
      </c>
      <c r="E25" s="15">
        <v>100000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8"/>
    </row>
    <row r="26" spans="1:16" ht="26.25" customHeight="1" x14ac:dyDescent="0.2">
      <c r="B26" s="28" t="s">
        <v>29</v>
      </c>
      <c r="C26" s="29">
        <f>SUBTOTAL(109,tbl_Gastos[ENE])</f>
        <v>1712000</v>
      </c>
      <c r="D26" s="29">
        <f>SUBTOTAL(109,tbl_Gastos[FEB])</f>
        <v>1712000</v>
      </c>
      <c r="E26" s="29">
        <f>SUBTOTAL(109,tbl_Gastos[MAR])</f>
        <v>1712000</v>
      </c>
      <c r="F26" s="29">
        <f>SUBTOTAL(109,tbl_Gastos[ABR])</f>
        <v>0</v>
      </c>
      <c r="G26" s="29">
        <f>SUBTOTAL(109,tbl_Gastos[MAY])</f>
        <v>0</v>
      </c>
      <c r="H26" s="29">
        <f>SUBTOTAL(109,tbl_Gastos[JUN])</f>
        <v>0</v>
      </c>
      <c r="I26" s="29">
        <f>SUBTOTAL(109,tbl_Gastos[JUL])</f>
        <v>0</v>
      </c>
      <c r="J26" s="29">
        <f>SUBTOTAL(109,tbl_Gastos[AGO])</f>
        <v>0</v>
      </c>
      <c r="K26" s="29">
        <f>SUBTOTAL(109,tbl_Gastos[SEP])</f>
        <v>0</v>
      </c>
      <c r="L26" s="29">
        <f>SUBTOTAL(109,tbl_Gastos[OCT])</f>
        <v>0</v>
      </c>
      <c r="M26" s="29">
        <f>SUBTOTAL(109,tbl_Gastos[NOV])</f>
        <v>0</v>
      </c>
      <c r="N26" s="29">
        <f>SUBTOTAL(109,tbl_Gastos[DIC])</f>
        <v>0</v>
      </c>
      <c r="O26" s="29">
        <f>SUBTOTAL(109,tbl_Gastos[TOTAL ANUAL])</f>
        <v>0</v>
      </c>
      <c r="P26" s="30"/>
    </row>
    <row r="27" spans="1:16" ht="26.25" customHeight="1" x14ac:dyDescent="0.2"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</row>
    <row r="28" spans="1:16" ht="21" customHeight="1" x14ac:dyDescent="0.2">
      <c r="B28" s="9" t="s">
        <v>13</v>
      </c>
      <c r="C28" s="10" t="s">
        <v>14</v>
      </c>
      <c r="D28" s="10" t="s">
        <v>15</v>
      </c>
      <c r="E28" s="10" t="s">
        <v>26</v>
      </c>
      <c r="F28" s="10" t="s">
        <v>16</v>
      </c>
      <c r="G28" s="10" t="s">
        <v>17</v>
      </c>
      <c r="H28" s="10" t="s">
        <v>18</v>
      </c>
      <c r="I28" s="10" t="s">
        <v>19</v>
      </c>
      <c r="J28" s="10" t="s">
        <v>20</v>
      </c>
      <c r="K28" s="10" t="s">
        <v>21</v>
      </c>
      <c r="L28" s="10" t="s">
        <v>22</v>
      </c>
      <c r="M28" s="10" t="s">
        <v>23</v>
      </c>
      <c r="N28" s="10" t="s">
        <v>24</v>
      </c>
      <c r="O28" s="10" t="s">
        <v>31</v>
      </c>
      <c r="P28" s="10" t="s">
        <v>25</v>
      </c>
    </row>
    <row r="29" spans="1:16" ht="21" customHeight="1" x14ac:dyDescent="0.2">
      <c r="B29" s="4" t="s">
        <v>35</v>
      </c>
      <c r="C29" s="15">
        <f>tbl_Ingresos[[#Totals],[ENE]]-tbl_Gastos[[#Totals],[ENE]]</f>
        <v>388000</v>
      </c>
      <c r="D29" s="15">
        <f>tbl_Ingresos[[#Totals],[FEB]]-tbl_Gastos[[#Totals],[FEB]]</f>
        <v>388000</v>
      </c>
      <c r="E29" s="15">
        <f>tbl_Ingresos[[#Totals],[MAR]]-tbl_Gastos[[#Totals],[MAR]]</f>
        <v>388000</v>
      </c>
      <c r="F29" s="15">
        <f>tbl_Ingresos[[#Totals],[ABR]]-tbl_Gastos[[#Totals],[ABR]]</f>
        <v>0</v>
      </c>
      <c r="G29" s="15">
        <f>tbl_Ingresos[[#Totals],[MAY]]-tbl_Gastos[[#Totals],[MAY]]</f>
        <v>0</v>
      </c>
      <c r="H29" s="15">
        <f>tbl_Ingresos[[#Totals],[JUN]]-tbl_Gastos[[#Totals],[JUN]]</f>
        <v>0</v>
      </c>
      <c r="I29" s="15">
        <f>tbl_Ingresos[[#Totals],[JUL]]-tbl_Gastos[[#Totals],[JUL]]</f>
        <v>0</v>
      </c>
      <c r="J29" s="15">
        <f>tbl_Ingresos[[#Totals],[AGO]]-tbl_Gastos[[#Totals],[AGO]]</f>
        <v>0</v>
      </c>
      <c r="K29" s="15">
        <f>tbl_Ingresos[[#Totals],[SEP]]-tbl_Gastos[[#Totals],[SEP]]</f>
        <v>0</v>
      </c>
      <c r="L29" s="15">
        <f>tbl_Ingresos[[#Totals],[OCT]]-tbl_Gastos[[#Totals],[OCT]]</f>
        <v>0</v>
      </c>
      <c r="M29" s="15">
        <f>tbl_Ingresos[[#Totals],[NOV]]-tbl_Gastos[[#Totals],[NOV]]</f>
        <v>0</v>
      </c>
      <c r="N29" s="15">
        <f>tbl_Ingresos[[#Totals],[DIC]]-tbl_Gastos[[#Totals],[DIC]]</f>
        <v>0</v>
      </c>
      <c r="O29" s="15">
        <f>tbl_Ingresos[[#Totals],[TOTAL ANUAL]]-tbl_Gastos[[#Totals],[TOTAL ANUAL]]</f>
        <v>0</v>
      </c>
      <c r="P29" s="7"/>
    </row>
    <row r="30" spans="1:16" ht="21" customHeight="1" x14ac:dyDescent="0.2">
      <c r="M30" s="13"/>
    </row>
  </sheetData>
  <mergeCells count="5">
    <mergeCell ref="B10:P10"/>
    <mergeCell ref="B1:F1"/>
    <mergeCell ref="B4:F4"/>
    <mergeCell ref="B2:F2"/>
    <mergeCell ref="B3:F3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'Presupuesto familiar'!C29:N29</xm:f>
              <xm:sqref>P29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'Presupuesto familiar'!C12:N12</xm:f>
              <xm:sqref>P12</xm:sqref>
            </x14:sparkline>
            <x14:sparkline>
              <xm:f>'Presupuesto familiar'!C13:N13</xm:f>
              <xm:sqref>P13</xm:sqref>
            </x14:sparkline>
            <x14:sparkline>
              <xm:f>'Presupuesto familiar'!C14:N14</xm:f>
              <xm:sqref>P14</xm:sqref>
            </x14:sparkline>
            <x14:sparkline>
              <xm:f>'Presupuesto familiar'!C15:N15</xm:f>
              <xm:sqref>P15</xm:sqref>
            </x14:sparkline>
            <x14:sparkline>
              <xm:f>'Presupuesto familiar'!C16:N16</xm:f>
              <xm:sqref>P16</xm:sqref>
            </x14:sparkline>
            <x14:sparkline>
              <xm:f>'Presupuesto familiar'!C17:N17</xm:f>
              <xm:sqref>P17</xm:sqref>
            </x14:sparkline>
            <x14:sparkline>
              <xm:f>'Presupuesto familiar'!C18:N18</xm:f>
              <xm:sqref>P18</xm:sqref>
            </x14:sparkline>
            <x14:sparkline>
              <xm:f>'Presupuesto familiar'!C19:N19</xm:f>
              <xm:sqref>P19</xm:sqref>
            </x14:sparkline>
            <x14:sparkline>
              <xm:f>'Presupuesto familiar'!C20:N20</xm:f>
              <xm:sqref>P20</xm:sqref>
            </x14:sparkline>
            <x14:sparkline>
              <xm:f>'Presupuesto familiar'!C21:N21</xm:f>
              <xm:sqref>P21</xm:sqref>
            </x14:sparkline>
            <x14:sparkline>
              <xm:f>'Presupuesto familiar'!C22:N22</xm:f>
              <xm:sqref>P22</xm:sqref>
            </x14:sparkline>
            <x14:sparkline>
              <xm:f>'Presupuesto familiar'!C23:N23</xm:f>
              <xm:sqref>P23</xm:sqref>
            </x14:sparkline>
            <x14:sparkline>
              <xm:f>'Presupuesto familiar'!C24:N24</xm:f>
              <xm:sqref>P24</xm:sqref>
            </x14:sparkline>
            <x14:sparkline>
              <xm:f>'Presupuesto familiar'!C25:N25</xm:f>
              <xm:sqref>P25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'Presupuesto familiar'!C6:N6</xm:f>
              <xm:sqref>P6</xm:sqref>
            </x14:sparkline>
            <x14:sparkline>
              <xm:f>'Presupuesto familiar'!C7:N7</xm:f>
              <xm:sqref>P7</xm:sqref>
            </x14:sparkline>
            <x14:sparkline>
              <xm:f>'Presupuesto familiar'!C8:N8</xm:f>
              <xm:sqref>P8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'Presupuesto familiar'!C26:N26</xm:f>
              <xm:sqref>P26</xm:sqref>
            </x14:sparkline>
            <x14:sparkline>
              <xm:f>'Presupuesto familiar'!C27:N27</xm:f>
              <xm:sqref>P27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'Presupuesto familiar'!C9:N9</xm:f>
              <xm:sqref>P9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5E1ED9-A64D-4557-A31C-3D71608F23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familiar</vt:lpstr>
      <vt:lpstr>'Presupuesto familiar'!Títulos_a_imprimir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2014-10-24T00:33:34Z</dcterms:created>
  <dcterms:modified xsi:type="dcterms:W3CDTF">2016-08-08T20:46:08Z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TC029300579991</vt:lpwstr>
  </property>
</Properties>
</file>